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6-2028\Ноябрь\"/>
    </mc:Choice>
  </mc:AlternateContent>
  <bookViews>
    <workbookView xWindow="240" yWindow="300" windowWidth="14955" windowHeight="8190" tabRatio="871"/>
  </bookViews>
  <sheets>
    <sheet name="дох 2026-2028" sheetId="22" r:id="rId1"/>
  </sheets>
  <definedNames>
    <definedName name="_xlnm._FilterDatabase" localSheetId="0" hidden="1">'дох 2026-2028'!$A$10:$GX$88</definedName>
    <definedName name="_xlnm.Print_Titles" localSheetId="0">'дох 2026-2028'!$9:$10</definedName>
    <definedName name="_xlnm.Print_Area" localSheetId="0">'дох 2026-2028'!$A$1:$E$88</definedName>
  </definedNames>
  <calcPr calcId="152511"/>
</workbook>
</file>

<file path=xl/calcChain.xml><?xml version="1.0" encoding="utf-8"?>
<calcChain xmlns="http://schemas.openxmlformats.org/spreadsheetml/2006/main">
  <c r="D88" i="22" l="1"/>
  <c r="E88" i="22"/>
  <c r="C88" i="22"/>
  <c r="D33" i="22" l="1"/>
  <c r="E33" i="22"/>
  <c r="C33" i="22"/>
  <c r="D44" i="22"/>
  <c r="E44" i="22"/>
  <c r="C44" i="22"/>
  <c r="D22" i="22"/>
  <c r="E22" i="22"/>
  <c r="C22" i="22"/>
  <c r="D61" i="22" l="1"/>
  <c r="E13" i="22" l="1"/>
  <c r="D13" i="22"/>
  <c r="C13" i="22"/>
  <c r="D55" i="22" l="1"/>
  <c r="D78" i="22"/>
  <c r="E78" i="22"/>
  <c r="C78" i="22"/>
  <c r="E61" i="22" l="1"/>
  <c r="E46" i="22" s="1"/>
  <c r="D46" i="22"/>
  <c r="C61" i="22"/>
  <c r="C46" i="22" s="1"/>
  <c r="D35" i="22" l="1"/>
  <c r="E35" i="22"/>
  <c r="C35" i="22"/>
  <c r="E64" i="22" l="1"/>
  <c r="E63" i="22" s="1"/>
  <c r="D64" i="22"/>
  <c r="D63" i="22" s="1"/>
  <c r="C64" i="22"/>
  <c r="C63" i="22" s="1"/>
  <c r="C43" i="22" s="1"/>
  <c r="C42" i="22" s="1"/>
  <c r="E40" i="22"/>
  <c r="D40" i="22"/>
  <c r="C40" i="22"/>
  <c r="E29" i="22"/>
  <c r="E24" i="22" s="1"/>
  <c r="D29" i="22"/>
  <c r="D24" i="22" s="1"/>
  <c r="C29" i="22"/>
  <c r="C24" i="22" s="1"/>
  <c r="E19" i="22"/>
  <c r="D19" i="22"/>
  <c r="C19" i="22"/>
  <c r="E16" i="22"/>
  <c r="D16" i="22"/>
  <c r="C16" i="22"/>
  <c r="E14" i="22"/>
  <c r="D14" i="22"/>
  <c r="C14" i="22"/>
  <c r="E12" i="22"/>
  <c r="D12" i="22"/>
  <c r="C12" i="22"/>
  <c r="D11" i="22" l="1"/>
  <c r="E11" i="22"/>
  <c r="C11" i="22"/>
  <c r="E43" i="22"/>
  <c r="E42" i="22" s="1"/>
  <c r="D43" i="22"/>
  <c r="D42" i="22" s="1"/>
  <c r="D86" i="22" l="1"/>
  <c r="E86" i="22"/>
  <c r="C86" i="22"/>
</calcChain>
</file>

<file path=xl/comments1.xml><?xml version="1.0" encoding="utf-8"?>
<comments xmlns="http://schemas.openxmlformats.org/spreadsheetml/2006/main">
  <authors>
    <author>Мальшакова Елена Владимировна</author>
  </authors>
  <commentList>
    <comment ref="D55" authorId="0" shapeId="0">
      <text>
        <r>
          <rPr>
            <b/>
            <sz val="9"/>
            <color indexed="81"/>
            <rFont val="Tahoma"/>
            <family val="2"/>
            <charset val="204"/>
          </rPr>
          <t>124,8+12,48+14,2</t>
        </r>
      </text>
    </comment>
  </commentList>
</comments>
</file>

<file path=xl/sharedStrings.xml><?xml version="1.0" encoding="utf-8"?>
<sst xmlns="http://schemas.openxmlformats.org/spreadsheetml/2006/main" count="165" uniqueCount="161">
  <si>
    <t>1 00 00000 00 0000 000</t>
  </si>
  <si>
    <t>1 01 02000 01 0000 110</t>
  </si>
  <si>
    <t>1 06 00000 00 0000 000</t>
  </si>
  <si>
    <t>1 08 00000 00 0000 000</t>
  </si>
  <si>
    <t>1 11 00000 00 0000 000</t>
  </si>
  <si>
    <t>1 13 00000 00 0000 000</t>
  </si>
  <si>
    <t>1 16 00000 00 0000 000</t>
  </si>
  <si>
    <t>1 17 00000 00 0000 000</t>
  </si>
  <si>
    <t>Налог на доходы физических лиц</t>
  </si>
  <si>
    <t>1 06 06000 00 0000 110</t>
  </si>
  <si>
    <t>1 14 00000 00 0000 000</t>
  </si>
  <si>
    <t>1 05 00000 00 0000 000</t>
  </si>
  <si>
    <t>НАЛОГОВЫЕ И НЕНАЛОГОВЫЕ ДОХОДЫ</t>
  </si>
  <si>
    <t>1 03 00000 00 0000 000</t>
  </si>
  <si>
    <t>Налог, взимаемый в связи с применением упрощенной системы налогообложения</t>
  </si>
  <si>
    <t xml:space="preserve">                                              Приложение 1</t>
  </si>
  <si>
    <t xml:space="preserve">к решению Глазовской Городской Думы </t>
  </si>
  <si>
    <t xml:space="preserve">Прогнозируемый общий объем  доходов бюджета города Глазова </t>
  </si>
  <si>
    <t>согласно классификации доходов бюджетов Российской Федерации</t>
  </si>
  <si>
    <t>Код</t>
  </si>
  <si>
    <t>Наименование доходов</t>
  </si>
  <si>
    <t>Сумма</t>
  </si>
  <si>
    <t>1 01 00000 00 0000 000</t>
  </si>
  <si>
    <t>НАЛОГИ НА ПРИБЫЛЬ, ДОХОДЫ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</si>
  <si>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</si>
  <si>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</si>
  <si>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</si>
  <si>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</si>
  <si>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1 05 01000 00 0000 110</t>
  </si>
  <si>
    <t>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</si>
  <si>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</si>
  <si>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НАЛОГИ НА ИМУЩЕСТВО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</si>
  <si>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</si>
  <si>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</si>
  <si>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Земельный налог </t>
  </si>
  <si>
    <t>ГОСУДАРСТВЕННАЯ ПОШЛИНА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</si>
  <si>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</si>
  <si>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</si>
  <si>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</si>
  <si>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</si>
  <si>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</si>
  <si>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</si>
  <si>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</si>
  <si>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</si>
  <si>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</si>
  <si>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</si>
  <si>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</si>
  <si>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</si>
  <si>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</si>
  <si>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111 09044 04 0011 120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</si>
  <si>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</si>
  <si>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111 09044 04 0012 120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</si>
  <si>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найма муниципального жилья)</t>
  </si>
  <si>
    <t>111 09044 04 0014 120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</si>
  <si>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(за установку и эксплуатацию рекламных конструкций)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</si>
  <si>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</si>
  <si>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</si>
  <si>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</si>
  <si>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</si>
  <si>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ШТРАФЫ, САНКЦИИ, ВОЗМЕЩЕНИЕ УЩЕРБА</t>
  </si>
  <si>
    <t>ПРОЧИЕ НЕНАЛОГОВЫЕ ДОХОДЫ</t>
  </si>
  <si>
    <t>1 17 15020 04 0000 150</t>
  </si>
  <si>
    <t>Инициативные платежи, зачисляемые в бюджеты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</si>
  <si>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</si>
  <si>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</si>
  <si>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</si>
  <si>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</si>
  <si>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2 02 10000 04 0000 150</t>
  </si>
  <si>
    <t xml:space="preserve">Дотации бюджетам городских округов </t>
  </si>
  <si>
    <t>2 02 15001 04 0000 150</t>
  </si>
  <si>
    <t>Дотации бюджетам городских округов на выравнивание бюджетной обеспеченности из субъекта Российской Федерации</t>
  </si>
  <si>
    <t>2 02 20000 04 0000 150</t>
  </si>
  <si>
    <t xml:space="preserve">Субсидии бюджетам городских округов 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</si>
  <si>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</si>
  <si>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</si>
  <si>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</si>
  <si>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</si>
  <si>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2 02 25555 04 0000 150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</si>
  <si>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</si>
  <si>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2 02 29999 04 0106 150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</si>
  <si>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</si>
  <si>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2 02 29999 04 0109 150</t>
  </si>
  <si>
    <t>Субсидии бюджетам городских округов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</si>
  <si>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2 02 29999 04 0119 150</t>
  </si>
  <si>
    <t>2 02 30000 04 0000 150</t>
  </si>
  <si>
    <t>Субвенции бюджетам городских округов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</si>
  <si>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</si>
  <si>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</si>
  <si>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2 02 30024 04 0202 150</t>
  </si>
  <si>
    <t>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</si>
  <si>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2 02 30024 04 0205 150</t>
  </si>
  <si>
    <t xml:space="preserve">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</si>
  <si>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2 02 30024 04 0206 150</t>
  </si>
  <si>
    <t>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</si>
  <si>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2 02 30024 04 0208 150</t>
  </si>
  <si>
    <t>Субвенции бюджетам городских округов на создание и организацию деятельности комиссий по делам несовершеннолетних и защите их прав</t>
  </si>
  <si>
    <t>2 02 30024 04 0209 150</t>
  </si>
  <si>
    <t>Субвенции бюджетам городских округов на осуществление отдельных государственных полномочий в области архивного дела</t>
  </si>
  <si>
    <t>2 02 30024 04 0215 150</t>
  </si>
  <si>
    <t>2 02 30024 04 0216 150</t>
  </si>
  <si>
    <t>2 02 30024 04 0218 150</t>
  </si>
  <si>
    <t>Субвенции бюджетам городских округов на обеспечение осуществления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отдельных государственных полномочий, за исключением расходов на осуществление деятельности специалистов</t>
  </si>
  <si>
    <t>2 02 30024 04 0220 150</t>
  </si>
  <si>
    <t>Субвенции бюджетам городских округов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</si>
  <si>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2 02 30024 04 0222 150</t>
  </si>
  <si>
    <t>2 02 30024 04 0223 150</t>
  </si>
  <si>
    <t>Субвенции бюджетам городских округов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 оставшихся без попечения родителей"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</si>
  <si>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</si>
  <si>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</si>
  <si>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</si>
  <si>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</si>
  <si>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ИТОГО ДОХОДОВ</t>
  </si>
  <si>
    <t>Дефицит ("-") / Профицит("+")</t>
  </si>
  <si>
    <t>БАЛАНС</t>
  </si>
  <si>
    <t>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№40-РЗ «О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"Об установлении административной ответственности за отдельные виды правонарушений»</t>
  </si>
  <si>
    <t>Субсидии бюджетам городских округов на реализацию мероприятий по модернизации школьных систем образования</t>
  </si>
  <si>
    <t>1 14 06024 04 0000 430</t>
  </si>
  <si>
    <t>2 02 40000 04 0000 150</t>
  </si>
  <si>
    <t>Иные межбюджетные трансферты, передаваемые бюджетам городских округов</t>
  </si>
  <si>
    <t xml:space="preserve">
2 02 45303 04 0000 150
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</si>
  <si>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</si>
  <si>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</si>
  <si>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</si>
  <si>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2026 год</t>
  </si>
  <si>
    <t>2027 год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</si>
  <si>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</si>
  <si>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</si>
  <si>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</si>
  <si>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городских округов на реализацию мероприятий в области поддержки и развития коммунального хозяйства, направленных на повышение надежности, устойчивости и экономичности жилищно-коммунального хозяйства в Удмуртской Республике</t>
  </si>
  <si>
    <t>Субсидии бюджетам городских округов на организацию питания обучающихся муниципальных общеобразовательных организаций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</si>
  <si>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</si>
  <si>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</t>
  </si>
  <si>
    <t>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</t>
  </si>
  <si>
    <t>2 02 45050 04 0000 150</t>
  </si>
  <si>
    <t>2 02 45179 04 0000 150</t>
  </si>
  <si>
    <t>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</si>
  <si>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2 02 49999 04 0000 150</t>
  </si>
  <si>
    <t>Прочие межбюджетные трансферты, передаваемые бюджетам городских округов (компенсация педагогическим работникам образовательных организаций за работу по подготовке и проведению ГИА по образовательным программам в пунктах проведения экзамена)</t>
  </si>
  <si>
    <t xml:space="preserve">Прочие межбюджетные трансферты, передаваемые бюджетам городских округов  (финансовое обеспечение расходных обязательств муниципального образования, возникающих при выполнении полномочий по организации регулярных перевозок по регулируемым тарифам на муниципальных маршрутах) </t>
  </si>
  <si>
    <t>Прочие межбюджетные трансферты, передаваемые бюджетам городских округов (мероприятия по безопасности муниципальных образовательных организаций УР)</t>
  </si>
  <si>
    <t>Прочие межбюджетные трансферты, передаваемые бюджетам городских округов (расходы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образования)</t>
  </si>
  <si>
    <t xml:space="preserve"> 2 02 25154 04 0000 150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</si>
  <si>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</si>
  <si>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 бюджетам городских округов</t>
  </si>
  <si>
    <t>Субсидии бюджетам городских округов на осуществление капитального ремонта 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</si>
  <si>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Субсидии бюджетам городских округов на реализацию мероприятий по модернизации коммунальной инфраструктуры</t>
  </si>
  <si>
    <t>2 02 29999 04 0102 150</t>
  </si>
  <si>
    <t>1 14 06012 04 0000 430</t>
  </si>
  <si>
    <t>2028 год</t>
  </si>
  <si>
    <t>1 13 0100 04 0012 130</t>
  </si>
  <si>
    <t>Прочие доходы от оказания платных услуг (работ) получателями средств бюджетов городских округов (плата за предоставление (резервирование) участка земли для создания семейного (родового) захоронения)</t>
  </si>
  <si>
    <t xml:space="preserve">2 02 29999 04 0130 150 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</si>
  <si>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</si>
  <si>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2 02 20302 04 0000 150 </t>
  </si>
  <si>
    <t>Субсидии бюджетам городских округов на модернизацию региональных и муниципальных библиотек</t>
  </si>
  <si>
    <t>2 02 25348 04 0000 150</t>
  </si>
  <si>
    <t xml:space="preserve">2 02 25750 04 0000 150 </t>
  </si>
  <si>
    <t xml:space="preserve">2 02 29999 04 0103 150 </t>
  </si>
  <si>
    <t>2 02 29999 04 0101 150</t>
  </si>
  <si>
    <t>от ________________ 2025 года № _______</t>
  </si>
  <si>
    <t xml:space="preserve">на 2026 год и плановый период 2027 и 2028 годов,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</si>
</sst>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_(* #,##0.00_);_(* \(#,##0.00\);_(* &quot;-&quot;??_);_(@_)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 Cyr"/>
    </font>
    <font>
      <sz val="10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 Cyr"/>
    </font>
    <font>
      <sz val="8"/>
      <name val="Arial"/>
      <family val="2"/>
      <charset val="204"/>
    </font>
    <font>
      <b/>
      <sz val="12"/>
      <color rgb="FF000000"/>
      <name val="Arial Cyr"/>
    </font>
    <font>
      <b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Times New Roman CYR"/>
      <charset val="204"/>
    </font>
    <font>
      <b/>
      <sz val="13"/>
      <name val="Times New Roman"/>
      <family val="1"/>
      <charset val="204"/>
    </font>
    <font>
      <sz val="10"/>
      <color theme="1"/>
      <name val="Times New Roman Cyr"/>
      <family val="1"/>
      <charset val="204"/>
    </font>
    <font>
      <sz val="11"/>
      <name val="Calibri"/>
      <family val="2"/>
    </font>
    <font>
      <sz val="10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83">
    <xf numFmtId="0" fontId="0" fillId="0" borderId="0"/>
    <xf numFmtId="4" fontId="4" fillId="2" borderId="6">
      <alignment horizontal="right" vertical="top" shrinkToFit="1"/>
    </xf>
    <xf numFmtId="0" fontId="6" fillId="0" borderId="0"/>
    <xf numFmtId="0" fontId="8" fillId="0" borderId="9">
      <alignment horizontal="left" vertical="top" wrapText="1"/>
    </xf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10">
      <alignment horizontal="center" wrapText="1"/>
    </xf>
    <xf numFmtId="1" fontId="12" fillId="0" borderId="11">
      <alignment horizontal="center" vertical="center" shrinkToFit="1"/>
    </xf>
    <xf numFmtId="49" fontId="12" fillId="0" borderId="11">
      <alignment vertical="center" wrapText="1"/>
    </xf>
    <xf numFmtId="4" fontId="12" fillId="0" borderId="11">
      <alignment horizontal="right" vertical="center" shrinkToFit="1"/>
    </xf>
    <xf numFmtId="0" fontId="13" fillId="0" borderId="0"/>
    <xf numFmtId="0" fontId="14" fillId="0" borderId="0"/>
    <xf numFmtId="0" fontId="14" fillId="0" borderId="0"/>
    <xf numFmtId="0" fontId="10" fillId="0" borderId="0"/>
    <xf numFmtId="0" fontId="14" fillId="16" borderId="0"/>
    <xf numFmtId="0" fontId="14" fillId="0" borderId="6">
      <alignment horizontal="center" vertical="center" wrapText="1"/>
    </xf>
    <xf numFmtId="1" fontId="14" fillId="0" borderId="6">
      <alignment horizontal="center" vertical="top" shrinkToFit="1"/>
    </xf>
    <xf numFmtId="0" fontId="11" fillId="0" borderId="0">
      <alignment horizontal="center" vertical="center" wrapText="1"/>
    </xf>
    <xf numFmtId="0" fontId="14" fillId="0" borderId="0"/>
    <xf numFmtId="0" fontId="14" fillId="0" borderId="6">
      <alignment horizontal="center" vertical="center" wrapText="1"/>
    </xf>
    <xf numFmtId="0" fontId="12" fillId="0" borderId="6">
      <alignment horizontal="center" vertical="center" wrapText="1"/>
    </xf>
    <xf numFmtId="0" fontId="14" fillId="0" borderId="6">
      <alignment horizontal="center" vertical="top" wrapText="1"/>
    </xf>
    <xf numFmtId="0" fontId="14" fillId="0" borderId="6">
      <alignment horizontal="center" vertical="center" wrapText="1"/>
    </xf>
    <xf numFmtId="1" fontId="11" fillId="0" borderId="12">
      <alignment horizontal="center" vertical="center" shrinkToFi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1" fillId="0" borderId="13">
      <alignment horizontal="right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1" fontId="4" fillId="0" borderId="6">
      <alignment horizontal="left" vertical="top" shrinkToFit="1"/>
    </xf>
    <xf numFmtId="1" fontId="4" fillId="0" borderId="14">
      <alignment horizontal="left" vertical="top" shrinkToFit="1"/>
    </xf>
    <xf numFmtId="49" fontId="11" fillId="17" borderId="0">
      <alignment horizontal="left"/>
    </xf>
    <xf numFmtId="4" fontId="14" fillId="0" borderId="6">
      <alignment horizontal="right" vertical="top" shrinkToFit="1"/>
    </xf>
    <xf numFmtId="49" fontId="11" fillId="0" borderId="0">
      <alignment horizontal="center"/>
    </xf>
    <xf numFmtId="0" fontId="15" fillId="0" borderId="15">
      <alignment horizontal="left" wrapText="1" indent="2"/>
    </xf>
    <xf numFmtId="4" fontId="4" fillId="18" borderId="6">
      <alignment horizontal="right" vertical="top" shrinkToFit="1"/>
    </xf>
    <xf numFmtId="0" fontId="11" fillId="17" borderId="0">
      <alignment wrapText="1"/>
    </xf>
    <xf numFmtId="0" fontId="14" fillId="0" borderId="0">
      <alignment horizontal="left" wrapText="1"/>
    </xf>
    <xf numFmtId="0" fontId="14" fillId="0" borderId="16">
      <alignment horizontal="center" vertical="center" wrapText="1"/>
    </xf>
    <xf numFmtId="10" fontId="14" fillId="0" borderId="6">
      <alignment horizontal="center" vertical="top" shrinkToFit="1"/>
    </xf>
    <xf numFmtId="10" fontId="4" fillId="18" borderId="6">
      <alignment horizontal="center" vertical="top" shrinkToFit="1"/>
    </xf>
    <xf numFmtId="49" fontId="11" fillId="0" borderId="0">
      <alignment horizontal="left" wrapText="1"/>
    </xf>
    <xf numFmtId="0" fontId="16" fillId="0" borderId="0">
      <alignment horizontal="center" wrapText="1"/>
    </xf>
    <xf numFmtId="0" fontId="16" fillId="0" borderId="0">
      <alignment horizontal="center"/>
    </xf>
    <xf numFmtId="49" fontId="12" fillId="0" borderId="0">
      <alignment vertical="center"/>
    </xf>
    <xf numFmtId="0" fontId="14" fillId="0" borderId="0">
      <alignment horizontal="right"/>
    </xf>
    <xf numFmtId="164" fontId="11" fillId="0" borderId="0">
      <alignment horizontal="center" vertical="center" wrapText="1"/>
    </xf>
    <xf numFmtId="0" fontId="14" fillId="16" borderId="0">
      <alignment horizontal="left"/>
    </xf>
    <xf numFmtId="0" fontId="14" fillId="0" borderId="6">
      <alignment horizontal="left" vertical="top" wrapText="1"/>
    </xf>
    <xf numFmtId="49" fontId="11" fillId="0" borderId="0">
      <alignment horizontal="center" vertical="center"/>
    </xf>
    <xf numFmtId="0" fontId="11" fillId="17" borderId="13">
      <alignment horizontal="center"/>
    </xf>
    <xf numFmtId="10" fontId="4" fillId="2" borderId="6">
      <alignment horizontal="center" vertical="top" shrinkToFit="1"/>
    </xf>
    <xf numFmtId="164" fontId="11" fillId="0" borderId="17">
      <alignment horizontal="center" vertical="center" wrapText="1"/>
    </xf>
    <xf numFmtId="0" fontId="11" fillId="0" borderId="13">
      <alignment horizontal="center" vertical="center" wrapText="1"/>
    </xf>
    <xf numFmtId="49" fontId="11" fillId="0" borderId="0">
      <alignment horizontal="center" vertical="center" wrapText="1"/>
    </xf>
    <xf numFmtId="49" fontId="11" fillId="0" borderId="13"/>
    <xf numFmtId="49" fontId="12" fillId="0" borderId="0">
      <alignment horizontal="center" vertical="center"/>
    </xf>
    <xf numFmtId="49" fontId="11" fillId="0" borderId="12">
      <alignment vertical="center" wrapText="1"/>
    </xf>
    <xf numFmtId="49" fontId="11" fillId="0" borderId="11">
      <alignment vertical="center" wrapText="1"/>
    </xf>
    <xf numFmtId="0" fontId="12" fillId="0" borderId="13">
      <alignment horizontal="right"/>
    </xf>
    <xf numFmtId="49" fontId="11" fillId="0" borderId="17">
      <alignment horizontal="center" vertical="center" wrapText="1"/>
    </xf>
    <xf numFmtId="49" fontId="11" fillId="0" borderId="13">
      <alignment horizontal="center" vertical="center" wrapText="1"/>
    </xf>
    <xf numFmtId="49" fontId="11" fillId="0" borderId="0"/>
    <xf numFmtId="0" fontId="12" fillId="0" borderId="6">
      <alignment horizontal="right" vertical="center"/>
    </xf>
    <xf numFmtId="4" fontId="11" fillId="0" borderId="12">
      <alignment horizontal="right" vertical="center" shrinkToFit="1"/>
    </xf>
    <xf numFmtId="4" fontId="11" fillId="0" borderId="11">
      <alignment horizontal="right" vertical="center" shrinkToFit="1"/>
    </xf>
    <xf numFmtId="4" fontId="12" fillId="0" borderId="6">
      <alignment horizontal="right" vertical="center" shrinkToFit="1"/>
    </xf>
    <xf numFmtId="0" fontId="11" fillId="0" borderId="13">
      <alignment horizontal="right" wrapText="1"/>
    </xf>
    <xf numFmtId="0" fontId="11" fillId="0" borderId="17">
      <alignment horizontal="left" vertical="center" wrapText="1"/>
    </xf>
    <xf numFmtId="0" fontId="11" fillId="0" borderId="16">
      <alignment horizontal="left" vertical="center" wrapText="1"/>
    </xf>
    <xf numFmtId="0" fontId="11" fillId="0" borderId="0">
      <alignment horizontal="right"/>
    </xf>
    <xf numFmtId="0" fontId="11" fillId="0" borderId="0">
      <alignment horizontal="right" wrapText="1"/>
    </xf>
    <xf numFmtId="0" fontId="17" fillId="0" borderId="0">
      <alignment horizontal="center" vertical="center" wrapText="1"/>
    </xf>
    <xf numFmtId="0" fontId="11" fillId="0" borderId="12">
      <alignment horizontal="center" vertical="center" wrapText="1"/>
    </xf>
    <xf numFmtId="0" fontId="11" fillId="0" borderId="18">
      <alignment horizontal="center"/>
    </xf>
    <xf numFmtId="14" fontId="11" fillId="0" borderId="10">
      <alignment horizontal="center"/>
    </xf>
    <xf numFmtId="0" fontId="11" fillId="0" borderId="10">
      <alignment horizontal="center"/>
    </xf>
    <xf numFmtId="49" fontId="11" fillId="0" borderId="19">
      <alignment horizontal="center"/>
    </xf>
    <xf numFmtId="0" fontId="12" fillId="0" borderId="0">
      <alignment horizontal="center" vertical="center"/>
    </xf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19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8" applyNumberFormat="0" applyFont="0" applyAlignment="0" applyProtection="0"/>
    <xf numFmtId="0" fontId="1" fillId="3" borderId="8" applyNumberFormat="0" applyFont="0" applyAlignment="0" applyProtection="0"/>
    <xf numFmtId="0" fontId="1" fillId="3" borderId="8" applyNumberFormat="0" applyFont="0" applyAlignment="0" applyProtection="0"/>
    <xf numFmtId="0" fontId="1" fillId="3" borderId="8" applyNumberFormat="0" applyFont="0" applyAlignment="0" applyProtection="0"/>
    <xf numFmtId="0" fontId="1" fillId="3" borderId="8" applyNumberFormat="0" applyFont="0" applyAlignment="0" applyProtection="0"/>
    <xf numFmtId="0" fontId="1" fillId="3" borderId="8" applyNumberFormat="0" applyFont="0" applyAlignment="0" applyProtection="0"/>
    <xf numFmtId="0" fontId="1" fillId="3" borderId="8" applyNumberFormat="0" applyFont="0" applyAlignment="0" applyProtection="0"/>
    <xf numFmtId="0" fontId="1" fillId="3" borderId="8" applyNumberFormat="0" applyFont="0" applyAlignment="0" applyProtection="0"/>
    <xf numFmtId="165" fontId="6" fillId="0" borderId="0" applyFont="0" applyFill="0" applyBorder="0" applyAlignment="0" applyProtection="0"/>
    <xf numFmtId="0" fontId="22" fillId="0" borderId="0"/>
    <xf numFmtId="0" fontId="14" fillId="0" borderId="0">
      <alignment horizontal="left" wrapText="1"/>
    </xf>
    <xf numFmtId="0" fontId="16" fillId="0" borderId="0">
      <alignment horizontal="center" wrapText="1"/>
    </xf>
    <xf numFmtId="0" fontId="16" fillId="0" borderId="0">
      <alignment horizontal="center"/>
    </xf>
    <xf numFmtId="0" fontId="14" fillId="0" borderId="0">
      <alignment horizontal="right"/>
    </xf>
    <xf numFmtId="0" fontId="14" fillId="0" borderId="16">
      <alignment horizontal="center" vertical="center" wrapText="1"/>
    </xf>
    <xf numFmtId="0" fontId="14" fillId="0" borderId="6">
      <alignment horizontal="left" vertical="top" wrapText="1"/>
    </xf>
    <xf numFmtId="0" fontId="14" fillId="0" borderId="6">
      <alignment horizontal="center" vertical="top" wrapText="1"/>
    </xf>
    <xf numFmtId="4" fontId="4" fillId="2" borderId="6">
      <alignment horizontal="right" vertical="top" shrinkToFit="1"/>
    </xf>
    <xf numFmtId="10" fontId="4" fillId="2" borderId="6">
      <alignment horizontal="center" vertical="top" shrinkToFit="1"/>
    </xf>
    <xf numFmtId="1" fontId="4" fillId="0" borderId="6">
      <alignment horizontal="left" vertical="top" shrinkToFit="1"/>
    </xf>
    <xf numFmtId="1" fontId="4" fillId="0" borderId="14">
      <alignment horizontal="left" vertical="top" shrinkToFit="1"/>
    </xf>
    <xf numFmtId="4" fontId="4" fillId="18" borderId="6">
      <alignment horizontal="right" vertical="top" shrinkToFit="1"/>
    </xf>
    <xf numFmtId="10" fontId="4" fillId="18" borderId="6">
      <alignment horizontal="center" vertical="top" shrinkToFit="1"/>
    </xf>
    <xf numFmtId="49" fontId="25" fillId="0" borderId="6">
      <alignment horizontal="center"/>
    </xf>
    <xf numFmtId="0" fontId="26" fillId="0" borderId="0"/>
    <xf numFmtId="1" fontId="8" fillId="0" borderId="9">
      <alignment horizontal="center" vertical="top" shrinkToFit="1"/>
    </xf>
    <xf numFmtId="1" fontId="27" fillId="0" borderId="20">
      <alignment horizontal="center" vertical="center" shrinkToFit="1"/>
    </xf>
    <xf numFmtId="0" fontId="28" fillId="0" borderId="0"/>
  </cellStyleXfs>
  <cellXfs count="34">
    <xf numFmtId="0" fontId="0" fillId="0" borderId="0" xfId="0"/>
    <xf numFmtId="0" fontId="2" fillId="0" borderId="0" xfId="2" applyFont="1" applyFill="1" applyAlignment="1">
      <alignment vertical="center"/>
    </xf>
    <xf numFmtId="0" fontId="6" fillId="0" borderId="0" xfId="2" applyFill="1"/>
    <xf numFmtId="0" fontId="2" fillId="0" borderId="0" xfId="2" applyFont="1" applyFill="1"/>
    <xf numFmtId="0" fontId="7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0" fontId="3" fillId="0" borderId="0" xfId="2" applyFont="1" applyFill="1" applyBorder="1"/>
    <xf numFmtId="4" fontId="7" fillId="0" borderId="2" xfId="2" applyNumberFormat="1" applyFont="1" applyFill="1" applyBorder="1" applyAlignment="1">
      <alignment horizontal="right" vertical="center"/>
    </xf>
    <xf numFmtId="4" fontId="21" fillId="0" borderId="2" xfId="0" applyNumberFormat="1" applyFont="1" applyFill="1" applyBorder="1" applyAlignment="1">
      <alignment horizontal="right" vertical="center" wrapText="1"/>
    </xf>
    <xf numFmtId="4" fontId="3" fillId="0" borderId="2" xfId="2" applyNumberFormat="1" applyFont="1" applyFill="1" applyBorder="1" applyAlignment="1">
      <alignment horizontal="right" vertical="center"/>
    </xf>
    <xf numFmtId="4" fontId="23" fillId="0" borderId="2" xfId="0" applyNumberFormat="1" applyFont="1" applyFill="1" applyBorder="1" applyAlignment="1">
      <alignment horizontal="right" vertical="center" wrapText="1"/>
    </xf>
    <xf numFmtId="0" fontId="9" fillId="0" borderId="2" xfId="2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2" xfId="164" applyNumberFormat="1" applyFont="1" applyFill="1" applyBorder="1" applyAlignment="1">
      <alignment horizontal="right" vertical="center"/>
    </xf>
    <xf numFmtId="4" fontId="9" fillId="0" borderId="2" xfId="2" applyNumberFormat="1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left" vertical="center" wrapText="1"/>
    </xf>
    <xf numFmtId="0" fontId="3" fillId="0" borderId="0" xfId="2" applyNumberFormat="1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top" wrapText="1"/>
    </xf>
    <xf numFmtId="0" fontId="20" fillId="0" borderId="0" xfId="2" applyFont="1" applyFill="1" applyAlignment="1">
      <alignment horizont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right"/>
    </xf>
    <xf numFmtId="0" fontId="2" fillId="0" borderId="0" xfId="2" applyFont="1" applyFill="1" applyAlignment="1"/>
    <xf numFmtId="0" fontId="2" fillId="0" borderId="0" xfId="2" applyFont="1" applyFill="1" applyAlignment="1">
      <alignment horizontal="center"/>
    </xf>
  </cellXfs>
  <cellStyles count="183">
    <cellStyle name="20% - Акцент1 2" xfId="4"/>
    <cellStyle name="20% - Акцент1 2 2" xfId="5"/>
    <cellStyle name="20% - Акцент2 2" xfId="6"/>
    <cellStyle name="20% - Акцент2 2 2" xfId="7"/>
    <cellStyle name="20% - Акцент3 2" xfId="8"/>
    <cellStyle name="20% - Акцент3 2 2" xfId="9"/>
    <cellStyle name="20% - Акцент4 2" xfId="10"/>
    <cellStyle name="20% - Акцент4 2 2" xfId="11"/>
    <cellStyle name="20% - Акцент5 2" xfId="12"/>
    <cellStyle name="20% - Акцент5 2 2" xfId="13"/>
    <cellStyle name="20% - Акцент6 2" xfId="14"/>
    <cellStyle name="20% - Акцент6 2 2" xfId="15"/>
    <cellStyle name="40% - Акцент1 2" xfId="16"/>
    <cellStyle name="40% - Акцент1 2 2" xfId="17"/>
    <cellStyle name="40% - Акцент2 2" xfId="18"/>
    <cellStyle name="40% - Акцент2 2 2" xfId="19"/>
    <cellStyle name="40% - Акцент3 2" xfId="20"/>
    <cellStyle name="40% - Акцент3 2 2" xfId="21"/>
    <cellStyle name="40% - Акцент4 2" xfId="22"/>
    <cellStyle name="40% - Акцент4 2 2" xfId="23"/>
    <cellStyle name="40% - Акцент5 2" xfId="24"/>
    <cellStyle name="40% - Акцент5 2 2" xfId="25"/>
    <cellStyle name="40% - Акцент6 2" xfId="26"/>
    <cellStyle name="40% - Акцент6 2 2" xfId="27"/>
    <cellStyle name="br" xfId="28"/>
    <cellStyle name="col" xfId="29"/>
    <cellStyle name="dtrow" xfId="30"/>
    <cellStyle name="st59" xfId="31"/>
    <cellStyle name="st60" xfId="32"/>
    <cellStyle name="st61" xfId="33"/>
    <cellStyle name="st62" xfId="34"/>
    <cellStyle name="st63" xfId="35"/>
    <cellStyle name="style0" xfId="36"/>
    <cellStyle name="td" xfId="37"/>
    <cellStyle name="tr" xfId="38"/>
    <cellStyle name="xl21" xfId="39"/>
    <cellStyle name="xl22" xfId="40"/>
    <cellStyle name="xl23" xfId="41"/>
    <cellStyle name="xl23 2" xfId="42"/>
    <cellStyle name="xl23 3" xfId="180"/>
    <cellStyle name="xl24" xfId="43"/>
    <cellStyle name="xl25" xfId="44"/>
    <cellStyle name="xl25 2" xfId="45"/>
    <cellStyle name="xl25 3" xfId="171"/>
    <cellStyle name="xl26" xfId="46"/>
    <cellStyle name="xl26 2" xfId="174"/>
    <cellStyle name="xl27" xfId="47"/>
    <cellStyle name="xl27 2" xfId="48"/>
    <cellStyle name="xl27 2 2" xfId="181"/>
    <cellStyle name="xl27 3" xfId="175"/>
    <cellStyle name="xl28" xfId="49"/>
    <cellStyle name="xl29" xfId="50"/>
    <cellStyle name="xl29 2" xfId="51"/>
    <cellStyle name="xl29 3" xfId="176"/>
    <cellStyle name="xl30" xfId="52"/>
    <cellStyle name="xl30 2" xfId="165"/>
    <cellStyle name="xl31" xfId="53"/>
    <cellStyle name="xl31 2" xfId="169"/>
    <cellStyle name="xl32" xfId="54"/>
    <cellStyle name="xl33" xfId="55"/>
    <cellStyle name="xl33 2" xfId="56"/>
    <cellStyle name="xl33 3" xfId="177"/>
    <cellStyle name="xl34" xfId="57"/>
    <cellStyle name="xl34 2" xfId="58"/>
    <cellStyle name="xl34 3" xfId="59"/>
    <cellStyle name="xl34 4" xfId="166"/>
    <cellStyle name="xl35" xfId="60"/>
    <cellStyle name="xl35 2" xfId="61"/>
    <cellStyle name="xl35 3" xfId="167"/>
    <cellStyle name="xl36" xfId="62"/>
    <cellStyle name="xl36 2" xfId="168"/>
    <cellStyle name="xl37" xfId="63"/>
    <cellStyle name="xl37 2" xfId="170"/>
    <cellStyle name="xl38" xfId="64"/>
    <cellStyle name="xl38 2" xfId="172"/>
    <cellStyle name="xl39" xfId="65"/>
    <cellStyle name="xl39 2" xfId="66"/>
    <cellStyle name="xl39 3" xfId="173"/>
    <cellStyle name="xl40" xfId="67"/>
    <cellStyle name="xl41" xfId="68"/>
    <cellStyle name="xl41 2" xfId="69"/>
    <cellStyle name="xl42" xfId="70"/>
    <cellStyle name="xl42 2" xfId="71"/>
    <cellStyle name="xl43" xfId="72"/>
    <cellStyle name="xl43 2" xfId="178"/>
    <cellStyle name="xl44" xfId="73"/>
    <cellStyle name="xl44 2" xfId="3"/>
    <cellStyle name="xl44 3" xfId="74"/>
    <cellStyle name="xl45" xfId="1"/>
    <cellStyle name="xl45 2" xfId="75"/>
    <cellStyle name="xl46" xfId="76"/>
    <cellStyle name="xl47" xfId="77"/>
    <cellStyle name="xl48" xfId="78"/>
    <cellStyle name="xl49" xfId="79"/>
    <cellStyle name="xl50" xfId="80"/>
    <cellStyle name="xl51" xfId="81"/>
    <cellStyle name="xl52" xfId="82"/>
    <cellStyle name="xl53" xfId="83"/>
    <cellStyle name="xl54" xfId="84"/>
    <cellStyle name="xl55" xfId="85"/>
    <cellStyle name="xl56" xfId="86"/>
    <cellStyle name="xl57" xfId="87"/>
    <cellStyle name="xl58" xfId="88"/>
    <cellStyle name="xl59" xfId="89"/>
    <cellStyle name="xl60" xfId="90"/>
    <cellStyle name="xl61" xfId="91"/>
    <cellStyle name="xl62" xfId="92"/>
    <cellStyle name="xl63" xfId="93"/>
    <cellStyle name="xl64" xfId="94"/>
    <cellStyle name="xl65" xfId="95"/>
    <cellStyle name="xl66" xfId="96"/>
    <cellStyle name="xl67" xfId="97"/>
    <cellStyle name="xl68" xfId="98"/>
    <cellStyle name="xl69" xfId="99"/>
    <cellStyle name="xl70" xfId="100"/>
    <cellStyle name="xl71" xfId="101"/>
    <cellStyle name="xl72" xfId="102"/>
    <cellStyle name="xl73" xfId="103"/>
    <cellStyle name="xl74" xfId="104"/>
    <cellStyle name="Обычный" xfId="0" builtinId="0"/>
    <cellStyle name="Обычный 10" xfId="105"/>
    <cellStyle name="Обычный 10 2" xfId="106"/>
    <cellStyle name="Обычный 10 2 2" xfId="107"/>
    <cellStyle name="Обычный 10 3" xfId="108"/>
    <cellStyle name="Обычный 10 3 2" xfId="109"/>
    <cellStyle name="Обычный 10 4" xfId="110"/>
    <cellStyle name="Обычный 11" xfId="111"/>
    <cellStyle name="Обычный 12" xfId="179"/>
    <cellStyle name="Обычный 13" xfId="182"/>
    <cellStyle name="Обычный 2" xfId="112"/>
    <cellStyle name="Обычный 2 2" xfId="113"/>
    <cellStyle name="Обычный 2 3" xfId="164"/>
    <cellStyle name="Обычный 3" xfId="2"/>
    <cellStyle name="Обычный 3 2" xfId="114"/>
    <cellStyle name="Обычный 3 2 2" xfId="115"/>
    <cellStyle name="Обычный 3 3" xfId="116"/>
    <cellStyle name="Обычный 3 3 2" xfId="117"/>
    <cellStyle name="Обычный 3 4" xfId="118"/>
    <cellStyle name="Обычный 4" xfId="119"/>
    <cellStyle name="Обычный 4 2" xfId="120"/>
    <cellStyle name="Обычный 4 2 2" xfId="121"/>
    <cellStyle name="Обычный 4 3" xfId="122"/>
    <cellStyle name="Обычный 4 3 2" xfId="123"/>
    <cellStyle name="Обычный 4 4" xfId="124"/>
    <cellStyle name="Обычный 5" xfId="125"/>
    <cellStyle name="Обычный 5 2" xfId="126"/>
    <cellStyle name="Обычный 5 2 2" xfId="127"/>
    <cellStyle name="Обычный 5 3" xfId="128"/>
    <cellStyle name="Обычный 5 3 2" xfId="129"/>
    <cellStyle name="Обычный 5 4" xfId="130"/>
    <cellStyle name="Обычный 6" xfId="131"/>
    <cellStyle name="Обычный 6 2" xfId="132"/>
    <cellStyle name="Обычный 6 2 2" xfId="133"/>
    <cellStyle name="Обычный 6 3" xfId="134"/>
    <cellStyle name="Обычный 6 3 2" xfId="135"/>
    <cellStyle name="Обычный 6 4" xfId="136"/>
    <cellStyle name="Обычный 7" xfId="137"/>
    <cellStyle name="Обычный 7 2" xfId="138"/>
    <cellStyle name="Обычный 7 2 2" xfId="139"/>
    <cellStyle name="Обычный 7 3" xfId="140"/>
    <cellStyle name="Обычный 7 3 2" xfId="141"/>
    <cellStyle name="Обычный 7 4" xfId="142"/>
    <cellStyle name="Обычный 8" xfId="143"/>
    <cellStyle name="Обычный 8 2" xfId="144"/>
    <cellStyle name="Обычный 8 2 2" xfId="145"/>
    <cellStyle name="Обычный 8 3" xfId="146"/>
    <cellStyle name="Обычный 8 3 2" xfId="147"/>
    <cellStyle name="Обычный 8 4" xfId="148"/>
    <cellStyle name="Обычный 9" xfId="149"/>
    <cellStyle name="Обычный 9 2" xfId="150"/>
    <cellStyle name="Обычный 9 2 2" xfId="151"/>
    <cellStyle name="Обычный 9 3" xfId="152"/>
    <cellStyle name="Обычный 9 3 2" xfId="153"/>
    <cellStyle name="Обычный 9 4" xfId="154"/>
    <cellStyle name="Примечание 2" xfId="155"/>
    <cellStyle name="Примечание 2 2" xfId="156"/>
    <cellStyle name="Примечание 3" xfId="157"/>
    <cellStyle name="Примечание 3 2" xfId="158"/>
    <cellStyle name="Примечание 4" xfId="159"/>
    <cellStyle name="Примечание 4 2" xfId="160"/>
    <cellStyle name="Примечание 5" xfId="161"/>
    <cellStyle name="Примечание 5 2" xfId="162"/>
    <cellStyle name="Финансовый 2" xfId="163"/>
  </cellStyles>
  <dxfs count="0"/>
  <tableStyles count="0" defaultTableStyle="TableStyleMedium9" defaultPivotStyle="PivotStyleLight16"/>
  <colors>
    <mruColors>
      <color rgb="FFFFC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32"/>
  <sheetViews>
    <sheetView tabSelected="1" topLeftCell="A70" zoomScaleNormal="100" zoomScaleSheetLayoutView="115" workbookViewId="0">
      <selection activeCell="E90" sqref="E90"/>
    </sheetView>
  </sheetViews>
  <sheetFormatPr defaultColWidth="15.85546875" defaultRowHeight="12.75" x14ac:dyDescent="0.2"/>
  <cols>
    <col min="1" max="1" width="19.85546875" style="10" customWidth="1"/>
    <col min="2" max="2" width="49.28515625" style="11" customWidth="1"/>
    <col min="3" max="3" width="14.85546875" style="11" customWidth="1"/>
    <col min="4" max="4" width="14.42578125" style="11" customWidth="1"/>
    <col min="5" max="5" width="14.85546875" style="11" customWidth="1"/>
    <col min="6" max="201" width="9.140625" style="2" customWidth="1"/>
    <col min="202" max="202" width="21.42578125" style="2" customWidth="1"/>
    <col min="203" max="203" width="68.85546875" style="2" customWidth="1"/>
    <col min="204" max="206" width="11.28515625" style="2" customWidth="1"/>
    <col min="207" max="16384" width="15.85546875" style="2"/>
  </cols>
  <sheetData>
    <row r="1" spans="1:5" ht="15.75" x14ac:dyDescent="0.25">
      <c r="A1" s="31" t="s">
        <v>15</v>
      </c>
      <c r="B1" s="32"/>
      <c r="C1" s="32"/>
      <c r="D1" s="32"/>
      <c r="E1" s="32"/>
    </row>
    <row r="2" spans="1:5" ht="15.75" x14ac:dyDescent="0.25">
      <c r="A2" s="31" t="s">
        <v>16</v>
      </c>
      <c r="B2" s="32"/>
      <c r="C2" s="32"/>
      <c r="D2" s="32"/>
      <c r="E2" s="32"/>
    </row>
    <row r="3" spans="1:5" ht="18" customHeight="1" x14ac:dyDescent="0.25">
      <c r="A3" s="31" t="s">
        <v>159</v>
      </c>
      <c r="B3" s="32"/>
      <c r="C3" s="32"/>
      <c r="D3" s="32"/>
      <c r="E3" s="32"/>
    </row>
    <row r="4" spans="1:5" ht="15" customHeight="1" x14ac:dyDescent="0.25">
      <c r="A4" s="33"/>
      <c r="B4" s="33"/>
      <c r="C4" s="33"/>
      <c r="D4" s="33"/>
      <c r="E4" s="33"/>
    </row>
    <row r="5" spans="1:5" ht="15" customHeight="1" x14ac:dyDescent="0.25">
      <c r="A5" s="25" t="s">
        <v>17</v>
      </c>
      <c r="B5" s="25"/>
      <c r="C5" s="25"/>
      <c r="D5" s="25"/>
      <c r="E5" s="25"/>
    </row>
    <row r="6" spans="1:5" ht="15" customHeight="1" x14ac:dyDescent="0.25">
      <c r="A6" s="25" t="s">
        <v>160</v>
      </c>
      <c r="B6" s="25"/>
      <c r="C6" s="25"/>
      <c r="D6" s="25"/>
      <c r="E6" s="25"/>
    </row>
    <row r="7" spans="1:5" ht="15" customHeight="1" x14ac:dyDescent="0.25">
      <c r="A7" s="25" t="s">
        <v>18</v>
      </c>
      <c r="B7" s="25"/>
      <c r="C7" s="25"/>
      <c r="D7" s="25"/>
      <c r="E7" s="25"/>
    </row>
    <row r="8" spans="1:5" ht="15.75" customHeight="1" x14ac:dyDescent="0.25">
      <c r="A8" s="1"/>
      <c r="B8" s="3"/>
      <c r="C8" s="3"/>
      <c r="D8" s="3"/>
      <c r="E8" s="3"/>
    </row>
    <row r="9" spans="1:5" ht="21" customHeight="1" x14ac:dyDescent="0.2">
      <c r="A9" s="26" t="s">
        <v>19</v>
      </c>
      <c r="B9" s="26" t="s">
        <v>20</v>
      </c>
      <c r="C9" s="28" t="s">
        <v>21</v>
      </c>
      <c r="D9" s="29"/>
      <c r="E9" s="30"/>
    </row>
    <row r="10" spans="1:5" ht="18" customHeight="1" x14ac:dyDescent="0.2">
      <c r="A10" s="27"/>
      <c r="B10" s="27"/>
      <c r="C10" s="4" t="s">
        <v>123</v>
      </c>
      <c r="D10" s="4" t="s">
        <v>124</v>
      </c>
      <c r="E10" s="4" t="s">
        <v>148</v>
      </c>
    </row>
    <row r="11" spans="1:5" ht="25.5" x14ac:dyDescent="0.2">
      <c r="A11" s="4" t="s">
        <v>0</v>
      </c>
      <c r="B11" s="5" t="s">
        <v>12</v>
      </c>
      <c r="C11" s="13">
        <f>C12+C14+C16+C19+C22+C24+C33+C35+C39+C40</f>
        <v>902387500</v>
      </c>
      <c r="D11" s="13">
        <f>D12+D14+D16+D19+D22+D24+D33+D35+D39+D40</f>
        <v>938411900</v>
      </c>
      <c r="E11" s="13">
        <f>E12+E14+E16+E19+E22+E24+E33+E35+E39+E40</f>
        <v>1014722000</v>
      </c>
    </row>
    <row r="12" spans="1:5" ht="19.5" customHeight="1" x14ac:dyDescent="0.2">
      <c r="A12" s="4" t="s">
        <v>22</v>
      </c>
      <c r="B12" s="5" t="s">
        <v>23</v>
      </c>
      <c r="C12" s="13">
        <f>C13</f>
        <v>637189000</v>
      </c>
      <c r="D12" s="13">
        <f>D13</f>
        <v>699014000</v>
      </c>
      <c r="E12" s="13">
        <f>E13</f>
        <v>768916000</v>
      </c>
    </row>
    <row r="13" spans="1:5" x14ac:dyDescent="0.2">
      <c r="A13" s="6" t="s">
        <v>1</v>
      </c>
      <c r="B13" s="7" t="s">
        <v>8</v>
      </c>
      <c r="C13" s="14">
        <f>637192000-3000</f>
        <v>637189000</v>
      </c>
      <c r="D13" s="14">
        <f>699017000-3000</f>
        <v>699014000</v>
      </c>
      <c r="E13" s="14">
        <f>768918000-2000</f>
        <v>768916000</v>
      </c>
    </row>
    <row r="14" spans="1:5" ht="38.25" x14ac:dyDescent="0.2">
      <c r="A14" s="4" t="s">
        <v>13</v>
      </c>
      <c r="B14" s="5" t="s">
        <v>24</v>
      </c>
      <c r="C14" s="13">
        <f>C15</f>
        <v>17473500</v>
      </c>
      <c r="D14" s="13">
        <f>D15</f>
        <v>22987900</v>
      </c>
      <c r="E14" s="13">
        <f>E15</f>
        <v>24468000</v>
      </c>
    </row>
    <row r="15" spans="1:5" ht="25.5" x14ac:dyDescent="0.2">
      <c r="A15" s="6" t="s">
        <v>25</v>
      </c>
      <c r="B15" s="7" t="s">
        <v>26</v>
      </c>
      <c r="C15" s="14">
        <v>17473500</v>
      </c>
      <c r="D15" s="14">
        <v>22987900</v>
      </c>
      <c r="E15" s="14">
        <v>24468000</v>
      </c>
    </row>
    <row r="16" spans="1:5" ht="18.75" customHeight="1" x14ac:dyDescent="0.2">
      <c r="A16" s="4" t="s">
        <v>11</v>
      </c>
      <c r="B16" s="5" t="s">
        <v>27</v>
      </c>
      <c r="C16" s="13">
        <f>C17+C18</f>
        <v>31022000</v>
      </c>
      <c r="D16" s="13">
        <f>D17+D18</f>
        <v>34503000</v>
      </c>
      <c r="E16" s="13">
        <f>E17+E18</f>
        <v>37382000</v>
      </c>
    </row>
    <row r="17" spans="1:5" ht="27" customHeight="1" x14ac:dyDescent="0.2">
      <c r="A17" s="6" t="s">
        <v>28</v>
      </c>
      <c r="B17" s="7" t="s">
        <v>14</v>
      </c>
      <c r="C17" s="14">
        <v>14722000</v>
      </c>
      <c r="D17" s="14">
        <v>16789000</v>
      </c>
      <c r="E17" s="14">
        <v>18349000</v>
      </c>
    </row>
    <row r="18" spans="1:5" ht="38.25" x14ac:dyDescent="0.2">
      <c r="A18" s="6" t="s">
        <v>29</v>
      </c>
      <c r="B18" s="7" t="s">
        <v>30</v>
      </c>
      <c r="C18" s="14">
        <v>16300000</v>
      </c>
      <c r="D18" s="14">
        <v>17714000</v>
      </c>
      <c r="E18" s="14">
        <v>19033000</v>
      </c>
    </row>
    <row r="19" spans="1:5" ht="18" customHeight="1" x14ac:dyDescent="0.2">
      <c r="A19" s="4" t="s">
        <v>2</v>
      </c>
      <c r="B19" s="5" t="s">
        <v>31</v>
      </c>
      <c r="C19" s="13">
        <f>C20+C21</f>
        <v>99666000</v>
      </c>
      <c r="D19" s="13">
        <f>D20+D21</f>
        <v>101466000</v>
      </c>
      <c r="E19" s="13">
        <f>E20+E21</f>
        <v>103308000</v>
      </c>
    </row>
    <row r="20" spans="1:5" ht="38.25" customHeight="1" x14ac:dyDescent="0.2">
      <c r="A20" s="6" t="s">
        <v>32</v>
      </c>
      <c r="B20" s="7" t="s">
        <v>33</v>
      </c>
      <c r="C20" s="19">
        <v>47318000</v>
      </c>
      <c r="D20" s="19">
        <v>48595000</v>
      </c>
      <c r="E20" s="19">
        <v>49907000</v>
      </c>
    </row>
    <row r="21" spans="1:5" x14ac:dyDescent="0.2">
      <c r="A21" s="6" t="s">
        <v>9</v>
      </c>
      <c r="B21" s="7" t="s">
        <v>34</v>
      </c>
      <c r="C21" s="15">
        <v>52348000</v>
      </c>
      <c r="D21" s="15">
        <v>52871000</v>
      </c>
      <c r="E21" s="15">
        <v>53401000</v>
      </c>
    </row>
    <row r="22" spans="1:5" ht="16.5" customHeight="1" x14ac:dyDescent="0.2">
      <c r="A22" s="4" t="s">
        <v>3</v>
      </c>
      <c r="B22" s="5" t="s">
        <v>35</v>
      </c>
      <c r="C22" s="13">
        <f>C23</f>
        <v>27060000</v>
      </c>
      <c r="D22" s="13">
        <f t="shared" ref="D22:E22" si="0">D23</f>
        <v>27545000</v>
      </c>
      <c r="E22" s="13">
        <f t="shared" si="0"/>
        <v>28039000</v>
      </c>
    </row>
    <row r="23" spans="1:5" ht="68.25" hidden="1" customHeight="1" x14ac:dyDescent="0.2">
      <c r="A23" s="6" t="s">
        <v>36</v>
      </c>
      <c r="B23" s="8" t="s">
        <v>37</v>
      </c>
      <c r="C23" s="15">
        <v>27060000</v>
      </c>
      <c r="D23" s="15">
        <v>27545000</v>
      </c>
      <c r="E23" s="15">
        <v>28039000</v>
      </c>
    </row>
    <row r="24" spans="1:5" ht="38.25" x14ac:dyDescent="0.2">
      <c r="A24" s="4" t="s">
        <v>4</v>
      </c>
      <c r="B24" s="5" t="s">
        <v>38</v>
      </c>
      <c r="C24" s="13">
        <f>SUM(C25:C29)</f>
        <v>77106000</v>
      </c>
      <c r="D24" s="13">
        <f>SUM(D25:D29)</f>
        <v>42125000</v>
      </c>
      <c r="E24" s="13">
        <f>SUM(E25:E29)</f>
        <v>42175000</v>
      </c>
    </row>
    <row r="25" spans="1:5" ht="67.5" customHeight="1" x14ac:dyDescent="0.2">
      <c r="A25" s="6" t="s">
        <v>39</v>
      </c>
      <c r="B25" s="7" t="s">
        <v>40</v>
      </c>
      <c r="C25" s="19">
        <v>25100000</v>
      </c>
      <c r="D25" s="19">
        <v>24000000</v>
      </c>
      <c r="E25" s="19">
        <v>24000000</v>
      </c>
    </row>
    <row r="26" spans="1:5" ht="63.75" x14ac:dyDescent="0.2">
      <c r="A26" s="6" t="s">
        <v>41</v>
      </c>
      <c r="B26" s="7" t="s">
        <v>42</v>
      </c>
      <c r="C26" s="19">
        <v>8500000</v>
      </c>
      <c r="D26" s="19">
        <v>8500000</v>
      </c>
      <c r="E26" s="19">
        <v>8500000</v>
      </c>
    </row>
    <row r="27" spans="1:5" ht="51" customHeight="1" x14ac:dyDescent="0.2">
      <c r="A27" s="6" t="s">
        <v>43</v>
      </c>
      <c r="B27" s="7" t="s">
        <v>44</v>
      </c>
      <c r="C27" s="15">
        <v>0</v>
      </c>
      <c r="D27" s="15">
        <v>0</v>
      </c>
      <c r="E27" s="15">
        <v>0</v>
      </c>
    </row>
    <row r="28" spans="1:5" ht="28.5" customHeight="1" x14ac:dyDescent="0.2">
      <c r="A28" s="6" t="s">
        <v>45</v>
      </c>
      <c r="B28" s="7" t="s">
        <v>46</v>
      </c>
      <c r="C28" s="15">
        <v>2100000</v>
      </c>
      <c r="D28" s="15">
        <v>2100000</v>
      </c>
      <c r="E28" s="15">
        <v>2100000</v>
      </c>
    </row>
    <row r="29" spans="1:5" ht="76.5" x14ac:dyDescent="0.2">
      <c r="A29" s="6" t="s">
        <v>47</v>
      </c>
      <c r="B29" s="7" t="s">
        <v>48</v>
      </c>
      <c r="C29" s="15">
        <f>C31+C32+C30</f>
        <v>41406000</v>
      </c>
      <c r="D29" s="15">
        <f>D31+D32+D30</f>
        <v>7525000</v>
      </c>
      <c r="E29" s="15">
        <f>E31+E32+E30</f>
        <v>7575000</v>
      </c>
    </row>
    <row r="30" spans="1:5" ht="76.5" x14ac:dyDescent="0.2">
      <c r="A30" s="6" t="s">
        <v>49</v>
      </c>
      <c r="B30" s="7" t="s">
        <v>50</v>
      </c>
      <c r="C30" s="15">
        <v>33981000</v>
      </c>
      <c r="D30" s="15">
        <v>0</v>
      </c>
      <c r="E30" s="15">
        <v>0</v>
      </c>
    </row>
    <row r="31" spans="1:5" ht="89.25" x14ac:dyDescent="0.2">
      <c r="A31" s="6" t="s">
        <v>51</v>
      </c>
      <c r="B31" s="7" t="s">
        <v>52</v>
      </c>
      <c r="C31" s="15">
        <v>5600000</v>
      </c>
      <c r="D31" s="15">
        <v>5700000</v>
      </c>
      <c r="E31" s="15">
        <v>5750000</v>
      </c>
    </row>
    <row r="32" spans="1:5" ht="89.25" x14ac:dyDescent="0.2">
      <c r="A32" s="6" t="s">
        <v>53</v>
      </c>
      <c r="B32" s="7" t="s">
        <v>54</v>
      </c>
      <c r="C32" s="15">
        <v>1825000</v>
      </c>
      <c r="D32" s="15">
        <v>1825000</v>
      </c>
      <c r="E32" s="15">
        <v>1825000</v>
      </c>
    </row>
    <row r="33" spans="1:5" ht="25.5" x14ac:dyDescent="0.2">
      <c r="A33" s="4" t="s">
        <v>5</v>
      </c>
      <c r="B33" s="5" t="s">
        <v>55</v>
      </c>
      <c r="C33" s="13">
        <f>C34</f>
        <v>300000</v>
      </c>
      <c r="D33" s="13">
        <f t="shared" ref="D33:E33" si="1">D34</f>
        <v>300000</v>
      </c>
      <c r="E33" s="13">
        <f t="shared" si="1"/>
        <v>300000</v>
      </c>
    </row>
    <row r="34" spans="1:5" ht="51" x14ac:dyDescent="0.2">
      <c r="A34" s="6" t="s">
        <v>149</v>
      </c>
      <c r="B34" s="7" t="s">
        <v>150</v>
      </c>
      <c r="C34" s="15">
        <v>300000</v>
      </c>
      <c r="D34" s="15">
        <v>300000</v>
      </c>
      <c r="E34" s="15">
        <v>300000</v>
      </c>
    </row>
    <row r="35" spans="1:5" ht="25.5" x14ac:dyDescent="0.2">
      <c r="A35" s="4" t="s">
        <v>10</v>
      </c>
      <c r="B35" s="5" t="s">
        <v>56</v>
      </c>
      <c r="C35" s="13">
        <f>+C36+C38+C37</f>
        <v>10071000</v>
      </c>
      <c r="D35" s="13">
        <f>+D36+D38+D37</f>
        <v>7971000</v>
      </c>
      <c r="E35" s="13">
        <f>+E36+E38+E37</f>
        <v>7634000</v>
      </c>
    </row>
    <row r="36" spans="1:5" ht="76.5" x14ac:dyDescent="0.2">
      <c r="A36" s="6" t="s">
        <v>57</v>
      </c>
      <c r="B36" s="7" t="s">
        <v>58</v>
      </c>
      <c r="C36" s="15">
        <v>5071000</v>
      </c>
      <c r="D36" s="15">
        <v>4671000</v>
      </c>
      <c r="E36" s="15">
        <v>4334000</v>
      </c>
    </row>
    <row r="37" spans="1:5" ht="38.25" x14ac:dyDescent="0.2">
      <c r="A37" s="6" t="s">
        <v>147</v>
      </c>
      <c r="B37" s="7" t="s">
        <v>125</v>
      </c>
      <c r="C37" s="15">
        <v>3400000</v>
      </c>
      <c r="D37" s="15">
        <v>2200000</v>
      </c>
      <c r="E37" s="15">
        <v>2200000</v>
      </c>
    </row>
    <row r="38" spans="1:5" ht="38.25" x14ac:dyDescent="0.2">
      <c r="A38" s="6" t="s">
        <v>116</v>
      </c>
      <c r="B38" s="7" t="s">
        <v>125</v>
      </c>
      <c r="C38" s="15">
        <v>1600000</v>
      </c>
      <c r="D38" s="15">
        <v>1100000</v>
      </c>
      <c r="E38" s="15">
        <v>1100000</v>
      </c>
    </row>
    <row r="39" spans="1:5" ht="19.5" customHeight="1" x14ac:dyDescent="0.2">
      <c r="A39" s="4" t="s">
        <v>6</v>
      </c>
      <c r="B39" s="5" t="s">
        <v>59</v>
      </c>
      <c r="C39" s="13">
        <v>1500000</v>
      </c>
      <c r="D39" s="13">
        <v>1500000</v>
      </c>
      <c r="E39" s="13">
        <v>1500000</v>
      </c>
    </row>
    <row r="40" spans="1:5" ht="25.5" x14ac:dyDescent="0.2">
      <c r="A40" s="4" t="s">
        <v>7</v>
      </c>
      <c r="B40" s="5" t="s">
        <v>60</v>
      </c>
      <c r="C40" s="13">
        <f>C41</f>
        <v>1000000</v>
      </c>
      <c r="D40" s="13">
        <f>D41</f>
        <v>1000000</v>
      </c>
      <c r="E40" s="13">
        <f>E41</f>
        <v>1000000</v>
      </c>
    </row>
    <row r="41" spans="1:5" ht="25.5" x14ac:dyDescent="0.2">
      <c r="A41" s="6" t="s">
        <v>61</v>
      </c>
      <c r="B41" s="7" t="s">
        <v>62</v>
      </c>
      <c r="C41" s="15">
        <v>1000000</v>
      </c>
      <c r="D41" s="15">
        <v>1000000</v>
      </c>
      <c r="E41" s="15">
        <v>1000000</v>
      </c>
    </row>
    <row r="42" spans="1:5" ht="18.75" customHeight="1" x14ac:dyDescent="0.2">
      <c r="A42" s="4" t="s">
        <v>63</v>
      </c>
      <c r="B42" s="5" t="s">
        <v>64</v>
      </c>
      <c r="C42" s="13">
        <f>C43</f>
        <v>2677057830.4599996</v>
      </c>
      <c r="D42" s="13">
        <f t="shared" ref="D42:E42" si="2">D43</f>
        <v>3204656744.1599998</v>
      </c>
      <c r="E42" s="13">
        <f t="shared" si="2"/>
        <v>3227940590.6899996</v>
      </c>
    </row>
    <row r="43" spans="1:5" ht="38.25" x14ac:dyDescent="0.2">
      <c r="A43" s="4" t="s">
        <v>65</v>
      </c>
      <c r="B43" s="5" t="s">
        <v>66</v>
      </c>
      <c r="C43" s="13">
        <f>+C44+C46+C63+C78</f>
        <v>2677057830.4599996</v>
      </c>
      <c r="D43" s="13">
        <f>+D44+D46+D63+D78</f>
        <v>3204656744.1599998</v>
      </c>
      <c r="E43" s="13">
        <f>+E44+E46+E63+E78</f>
        <v>3227940590.6899996</v>
      </c>
    </row>
    <row r="44" spans="1:5" x14ac:dyDescent="0.2">
      <c r="A44" s="6" t="s">
        <v>67</v>
      </c>
      <c r="B44" s="5" t="s">
        <v>68</v>
      </c>
      <c r="C44" s="13">
        <f>+C45</f>
        <v>269014000</v>
      </c>
      <c r="D44" s="13">
        <f t="shared" ref="D44:E44" si="3">+D45</f>
        <v>269014000</v>
      </c>
      <c r="E44" s="13">
        <f t="shared" si="3"/>
        <v>269014000</v>
      </c>
    </row>
    <row r="45" spans="1:5" ht="38.25" x14ac:dyDescent="0.2">
      <c r="A45" s="6" t="s">
        <v>69</v>
      </c>
      <c r="B45" s="7" t="s">
        <v>70</v>
      </c>
      <c r="C45" s="15">
        <v>269014000</v>
      </c>
      <c r="D45" s="15">
        <v>269014000</v>
      </c>
      <c r="E45" s="15">
        <v>269014000</v>
      </c>
    </row>
    <row r="46" spans="1:5" x14ac:dyDescent="0.2">
      <c r="A46" s="6" t="s">
        <v>71</v>
      </c>
      <c r="B46" s="5" t="s">
        <v>72</v>
      </c>
      <c r="C46" s="13">
        <f>SUM(C47:C62)</f>
        <v>651938902.68999994</v>
      </c>
      <c r="D46" s="13">
        <f>SUM(D47:D62)</f>
        <v>1092130524.79</v>
      </c>
      <c r="E46" s="13">
        <f>SUM(E47:E62)</f>
        <v>1044181778.5700002</v>
      </c>
    </row>
    <row r="47" spans="1:5" ht="76.5" x14ac:dyDescent="0.2">
      <c r="A47" s="6" t="s">
        <v>153</v>
      </c>
      <c r="B47" s="7" t="s">
        <v>142</v>
      </c>
      <c r="C47" s="20">
        <v>72410654.269999996</v>
      </c>
      <c r="D47" s="16">
        <v>135808294.5</v>
      </c>
      <c r="E47" s="16">
        <v>80037354.730000004</v>
      </c>
    </row>
    <row r="48" spans="1:5" ht="38.25" x14ac:dyDescent="0.2">
      <c r="A48" s="6" t="s">
        <v>126</v>
      </c>
      <c r="B48" s="7" t="s">
        <v>127</v>
      </c>
      <c r="C48" s="20">
        <v>64050000</v>
      </c>
      <c r="D48" s="16">
        <v>0</v>
      </c>
      <c r="E48" s="16">
        <v>0</v>
      </c>
    </row>
    <row r="49" spans="1:5" ht="38.25" x14ac:dyDescent="0.2">
      <c r="A49" s="6" t="s">
        <v>141</v>
      </c>
      <c r="B49" s="7" t="s">
        <v>145</v>
      </c>
      <c r="C49" s="20">
        <v>0</v>
      </c>
      <c r="D49" s="16">
        <v>224950083.08000001</v>
      </c>
      <c r="E49" s="16">
        <v>322616576.92000002</v>
      </c>
    </row>
    <row r="50" spans="1:5" ht="51" x14ac:dyDescent="0.2">
      <c r="A50" s="6" t="s">
        <v>73</v>
      </c>
      <c r="B50" s="7" t="s">
        <v>74</v>
      </c>
      <c r="C50" s="16">
        <v>57768841.57</v>
      </c>
      <c r="D50" s="16">
        <v>52380202.659999996</v>
      </c>
      <c r="E50" s="16">
        <v>45781668.729999997</v>
      </c>
    </row>
    <row r="51" spans="1:5" ht="25.5" x14ac:dyDescent="0.2">
      <c r="A51" s="6" t="s">
        <v>155</v>
      </c>
      <c r="B51" s="7" t="s">
        <v>154</v>
      </c>
      <c r="C51" s="16">
        <v>395771.82</v>
      </c>
      <c r="D51" s="16">
        <v>195859.83</v>
      </c>
      <c r="E51" s="16">
        <v>417421.28</v>
      </c>
    </row>
    <row r="52" spans="1:5" ht="51" x14ac:dyDescent="0.2">
      <c r="A52" s="6" t="s">
        <v>75</v>
      </c>
      <c r="B52" s="7" t="s">
        <v>76</v>
      </c>
      <c r="C52" s="16">
        <v>3999715.91</v>
      </c>
      <c r="D52" s="16">
        <v>4144659.09</v>
      </c>
      <c r="E52" s="16">
        <v>4210965.91</v>
      </c>
    </row>
    <row r="53" spans="1:5" ht="25.5" x14ac:dyDescent="0.2">
      <c r="A53" s="6" t="s">
        <v>121</v>
      </c>
      <c r="B53" s="7" t="s">
        <v>122</v>
      </c>
      <c r="C53" s="16">
        <v>5456405.8399999999</v>
      </c>
      <c r="D53" s="16">
        <v>0</v>
      </c>
      <c r="E53" s="16">
        <v>0</v>
      </c>
    </row>
    <row r="54" spans="1:5" ht="51" x14ac:dyDescent="0.2">
      <c r="A54" s="6" t="s">
        <v>77</v>
      </c>
      <c r="B54" s="7" t="s">
        <v>78</v>
      </c>
      <c r="C54" s="16">
        <v>23143457.59</v>
      </c>
      <c r="D54" s="20">
        <v>22221704.260000002</v>
      </c>
      <c r="E54" s="20">
        <v>22470873.73</v>
      </c>
    </row>
    <row r="55" spans="1:5" ht="38.25" x14ac:dyDescent="0.2">
      <c r="A55" s="6" t="s">
        <v>156</v>
      </c>
      <c r="B55" s="7" t="s">
        <v>115</v>
      </c>
      <c r="C55" s="16">
        <v>0</v>
      </c>
      <c r="D55" s="20">
        <f>14204545.46+12480568.18+124805681.83</f>
        <v>151490795.47</v>
      </c>
      <c r="E55" s="20">
        <v>0</v>
      </c>
    </row>
    <row r="56" spans="1:5" x14ac:dyDescent="0.2">
      <c r="A56" s="6" t="s">
        <v>158</v>
      </c>
      <c r="B56" s="7" t="s">
        <v>143</v>
      </c>
      <c r="C56" s="16">
        <v>472815</v>
      </c>
      <c r="D56" s="20">
        <v>0</v>
      </c>
      <c r="E56" s="20">
        <v>0</v>
      </c>
    </row>
    <row r="57" spans="1:5" ht="63.75" x14ac:dyDescent="0.2">
      <c r="A57" s="6" t="s">
        <v>146</v>
      </c>
      <c r="B57" s="7" t="s">
        <v>144</v>
      </c>
      <c r="C57" s="16">
        <v>1550000</v>
      </c>
      <c r="D57" s="16">
        <v>0</v>
      </c>
      <c r="E57" s="16">
        <v>0</v>
      </c>
    </row>
    <row r="58" spans="1:5" ht="63.75" x14ac:dyDescent="0.2">
      <c r="A58" s="6" t="s">
        <v>157</v>
      </c>
      <c r="B58" s="7" t="s">
        <v>128</v>
      </c>
      <c r="C58" s="16">
        <v>20559950</v>
      </c>
      <c r="D58" s="20">
        <v>0</v>
      </c>
      <c r="E58" s="20">
        <v>0</v>
      </c>
    </row>
    <row r="59" spans="1:5" ht="89.25" x14ac:dyDescent="0.2">
      <c r="A59" s="6" t="s">
        <v>79</v>
      </c>
      <c r="B59" s="7" t="s">
        <v>80</v>
      </c>
      <c r="C59" s="16">
        <v>1115192.18</v>
      </c>
      <c r="D59" s="16">
        <v>1115192.18</v>
      </c>
      <c r="E59" s="16">
        <v>1115192.18</v>
      </c>
    </row>
    <row r="60" spans="1:5" ht="76.5" x14ac:dyDescent="0.2">
      <c r="A60" s="6" t="s">
        <v>81</v>
      </c>
      <c r="B60" s="7" t="s">
        <v>82</v>
      </c>
      <c r="C60" s="16">
        <v>70000000</v>
      </c>
      <c r="D60" s="16">
        <v>134245492.80000001</v>
      </c>
      <c r="E60" s="16">
        <v>171359729.66</v>
      </c>
    </row>
    <row r="61" spans="1:5" ht="38.25" x14ac:dyDescent="0.2">
      <c r="A61" s="6" t="s">
        <v>83</v>
      </c>
      <c r="B61" s="7" t="s">
        <v>129</v>
      </c>
      <c r="C61" s="16">
        <f>15236582.17+607703.26</f>
        <v>15844285.43</v>
      </c>
      <c r="D61" s="16">
        <f>13752313.23+626505.32</f>
        <v>14378818.550000001</v>
      </c>
      <c r="E61" s="16">
        <f>12538715.68+626505.32</f>
        <v>13165221</v>
      </c>
    </row>
    <row r="62" spans="1:5" ht="63.75" x14ac:dyDescent="0.2">
      <c r="A62" s="6" t="s">
        <v>151</v>
      </c>
      <c r="B62" s="7" t="s">
        <v>130</v>
      </c>
      <c r="C62" s="16">
        <v>315171813.07999998</v>
      </c>
      <c r="D62" s="16">
        <v>351199422.37</v>
      </c>
      <c r="E62" s="16">
        <v>383006774.43000001</v>
      </c>
    </row>
    <row r="63" spans="1:5" x14ac:dyDescent="0.2">
      <c r="A63" s="6" t="s">
        <v>84</v>
      </c>
      <c r="B63" s="5" t="s">
        <v>85</v>
      </c>
      <c r="C63" s="13">
        <f>C64+C76+C77</f>
        <v>1417583421.0499997</v>
      </c>
      <c r="D63" s="13">
        <f t="shared" ref="D63:E63" si="4">D64+D76+D77</f>
        <v>1493383342.4199998</v>
      </c>
      <c r="E63" s="13">
        <f t="shared" si="4"/>
        <v>1576985486.5899997</v>
      </c>
    </row>
    <row r="64" spans="1:5" ht="38.25" x14ac:dyDescent="0.2">
      <c r="A64" s="6" t="s">
        <v>86</v>
      </c>
      <c r="B64" s="5" t="s">
        <v>87</v>
      </c>
      <c r="C64" s="13">
        <f>SUM(C65:C75)</f>
        <v>1410854721.0499997</v>
      </c>
      <c r="D64" s="13">
        <f t="shared" ref="D64:E64" si="5">SUM(D65:D75)</f>
        <v>1486660896.4199998</v>
      </c>
      <c r="E64" s="13">
        <f t="shared" si="5"/>
        <v>1570000138.5899997</v>
      </c>
    </row>
    <row r="65" spans="1:5" ht="95.25" customHeight="1" x14ac:dyDescent="0.2">
      <c r="A65" s="6" t="s">
        <v>88</v>
      </c>
      <c r="B65" s="7" t="s">
        <v>89</v>
      </c>
      <c r="C65" s="16">
        <v>718187634.79999995</v>
      </c>
      <c r="D65" s="16">
        <v>744384275.25</v>
      </c>
      <c r="E65" s="16">
        <v>778260432.60000002</v>
      </c>
    </row>
    <row r="66" spans="1:5" ht="51" customHeight="1" x14ac:dyDescent="0.2">
      <c r="A66" s="6" t="s">
        <v>90</v>
      </c>
      <c r="B66" s="7" t="s">
        <v>91</v>
      </c>
      <c r="C66" s="16">
        <v>657610515.25</v>
      </c>
      <c r="D66" s="16">
        <v>706816734.25</v>
      </c>
      <c r="E66" s="16">
        <v>756205234.5</v>
      </c>
    </row>
    <row r="67" spans="1:5" ht="51" x14ac:dyDescent="0.2">
      <c r="A67" s="6" t="s">
        <v>92</v>
      </c>
      <c r="B67" s="7" t="s">
        <v>93</v>
      </c>
      <c r="C67" s="16">
        <v>15933652.08</v>
      </c>
      <c r="D67" s="16">
        <v>15933652.08</v>
      </c>
      <c r="E67" s="16">
        <v>15933652.08</v>
      </c>
    </row>
    <row r="68" spans="1:5" ht="38.25" x14ac:dyDescent="0.2">
      <c r="A68" s="6" t="s">
        <v>94</v>
      </c>
      <c r="B68" s="7" t="s">
        <v>95</v>
      </c>
      <c r="C68" s="16">
        <v>2562300</v>
      </c>
      <c r="D68" s="16">
        <v>2678800</v>
      </c>
      <c r="E68" s="16">
        <v>2678800</v>
      </c>
    </row>
    <row r="69" spans="1:5" ht="38.25" x14ac:dyDescent="0.2">
      <c r="A69" s="6" t="s">
        <v>96</v>
      </c>
      <c r="B69" s="7" t="s">
        <v>97</v>
      </c>
      <c r="C69" s="16">
        <v>6183545.2599999998</v>
      </c>
      <c r="D69" s="16">
        <v>6408259.6799999997</v>
      </c>
      <c r="E69" s="16">
        <v>6416825.75</v>
      </c>
    </row>
    <row r="70" spans="1:5" ht="191.25" customHeight="1" x14ac:dyDescent="0.2">
      <c r="A70" s="6" t="s">
        <v>98</v>
      </c>
      <c r="B70" s="24" t="s">
        <v>114</v>
      </c>
      <c r="C70" s="16">
        <v>1624276</v>
      </c>
      <c r="D70" s="16">
        <v>1624276</v>
      </c>
      <c r="E70" s="16">
        <v>1624276</v>
      </c>
    </row>
    <row r="71" spans="1:5" ht="37.5" customHeight="1" x14ac:dyDescent="0.2">
      <c r="A71" s="6" t="s">
        <v>99</v>
      </c>
      <c r="B71" s="24" t="s">
        <v>131</v>
      </c>
      <c r="C71" s="16">
        <v>1066756</v>
      </c>
      <c r="D71" s="16">
        <v>1128857.5</v>
      </c>
      <c r="E71" s="16">
        <v>1194876</v>
      </c>
    </row>
    <row r="72" spans="1:5" ht="102" x14ac:dyDescent="0.2">
      <c r="A72" s="6" t="s">
        <v>100</v>
      </c>
      <c r="B72" s="24" t="s">
        <v>101</v>
      </c>
      <c r="C72" s="16">
        <v>1686400.1</v>
      </c>
      <c r="D72" s="16">
        <v>1686400.1</v>
      </c>
      <c r="E72" s="16">
        <v>1686400.1</v>
      </c>
    </row>
    <row r="73" spans="1:5" ht="114.75" x14ac:dyDescent="0.2">
      <c r="A73" s="6" t="s">
        <v>102</v>
      </c>
      <c r="B73" s="7" t="s">
        <v>103</v>
      </c>
      <c r="C73" s="16">
        <v>675556.87</v>
      </c>
      <c r="D73" s="16">
        <v>675556.87</v>
      </c>
      <c r="E73" s="16">
        <v>675556.87</v>
      </c>
    </row>
    <row r="74" spans="1:5" ht="51" x14ac:dyDescent="0.2">
      <c r="A74" s="6" t="s">
        <v>104</v>
      </c>
      <c r="B74" s="7" t="s">
        <v>132</v>
      </c>
      <c r="C74" s="16">
        <v>1972234.69</v>
      </c>
      <c r="D74" s="16">
        <v>1972234.69</v>
      </c>
      <c r="E74" s="16">
        <v>1972234.69</v>
      </c>
    </row>
    <row r="75" spans="1:5" ht="102" x14ac:dyDescent="0.2">
      <c r="A75" s="6" t="s">
        <v>105</v>
      </c>
      <c r="B75" s="8" t="s">
        <v>106</v>
      </c>
      <c r="C75" s="16">
        <v>3351850</v>
      </c>
      <c r="D75" s="16">
        <v>3351850</v>
      </c>
      <c r="E75" s="16">
        <v>3351850</v>
      </c>
    </row>
    <row r="76" spans="1:5" ht="51" x14ac:dyDescent="0.2">
      <c r="A76" s="6" t="s">
        <v>107</v>
      </c>
      <c r="B76" s="7" t="s">
        <v>108</v>
      </c>
      <c r="C76" s="16">
        <v>307000</v>
      </c>
      <c r="D76" s="16">
        <v>50300</v>
      </c>
      <c r="E76" s="16">
        <v>26300</v>
      </c>
    </row>
    <row r="77" spans="1:5" ht="38.25" x14ac:dyDescent="0.2">
      <c r="A77" s="6" t="s">
        <v>109</v>
      </c>
      <c r="B77" s="7" t="s">
        <v>110</v>
      </c>
      <c r="C77" s="16">
        <v>6421700</v>
      </c>
      <c r="D77" s="16">
        <v>6672146</v>
      </c>
      <c r="E77" s="16">
        <v>6959048</v>
      </c>
    </row>
    <row r="78" spans="1:5" ht="25.5" x14ac:dyDescent="0.2">
      <c r="A78" s="4" t="s">
        <v>117</v>
      </c>
      <c r="B78" s="5" t="s">
        <v>118</v>
      </c>
      <c r="C78" s="13">
        <f>SUM(C79:C85)</f>
        <v>338521506.71999997</v>
      </c>
      <c r="D78" s="13">
        <f>SUM(D79:D85)</f>
        <v>350128876.94999999</v>
      </c>
      <c r="E78" s="13">
        <f>SUM(E79:E85)</f>
        <v>337759325.52999997</v>
      </c>
    </row>
    <row r="79" spans="1:5" ht="128.25" customHeight="1" x14ac:dyDescent="0.2">
      <c r="A79" s="6" t="s">
        <v>133</v>
      </c>
      <c r="B79" s="7" t="s">
        <v>152</v>
      </c>
      <c r="C79" s="15">
        <v>1886598</v>
      </c>
      <c r="D79" s="15">
        <v>1886598</v>
      </c>
      <c r="E79" s="15">
        <v>1886598</v>
      </c>
    </row>
    <row r="80" spans="1:5" ht="63.75" x14ac:dyDescent="0.2">
      <c r="A80" s="6" t="s">
        <v>134</v>
      </c>
      <c r="B80" s="17" t="s">
        <v>135</v>
      </c>
      <c r="C80" s="15">
        <v>4926037.0999999996</v>
      </c>
      <c r="D80" s="15">
        <v>5040472.75</v>
      </c>
      <c r="E80" s="15">
        <v>5102947.13</v>
      </c>
    </row>
    <row r="81" spans="1:5" ht="56.25" customHeight="1" x14ac:dyDescent="0.2">
      <c r="A81" s="6" t="s">
        <v>119</v>
      </c>
      <c r="B81" s="17" t="s">
        <v>120</v>
      </c>
      <c r="C81" s="15">
        <v>83297584</v>
      </c>
      <c r="D81" s="15">
        <v>80725923</v>
      </c>
      <c r="E81" s="15">
        <v>78097507</v>
      </c>
    </row>
    <row r="82" spans="1:5" ht="58.5" customHeight="1" x14ac:dyDescent="0.2">
      <c r="A82" s="6" t="s">
        <v>136</v>
      </c>
      <c r="B82" s="7" t="s">
        <v>137</v>
      </c>
      <c r="C82" s="18">
        <v>3911696.25</v>
      </c>
      <c r="D82" s="18">
        <v>3911696.25</v>
      </c>
      <c r="E82" s="18">
        <v>3911696.25</v>
      </c>
    </row>
    <row r="83" spans="1:5" ht="76.5" customHeight="1" x14ac:dyDescent="0.2">
      <c r="A83" s="6" t="s">
        <v>136</v>
      </c>
      <c r="B83" s="7" t="s">
        <v>138</v>
      </c>
      <c r="C83" s="18">
        <v>9832802.2200000007</v>
      </c>
      <c r="D83" s="18">
        <v>9832802.2200000007</v>
      </c>
      <c r="E83" s="15">
        <v>0</v>
      </c>
    </row>
    <row r="84" spans="1:5" ht="51" x14ac:dyDescent="0.2">
      <c r="A84" s="6" t="s">
        <v>136</v>
      </c>
      <c r="B84" s="7" t="s">
        <v>139</v>
      </c>
      <c r="C84" s="18">
        <v>234401581.44</v>
      </c>
      <c r="D84" s="18">
        <v>248466177.02000001</v>
      </c>
      <c r="E84" s="18">
        <v>248495369.44</v>
      </c>
    </row>
    <row r="85" spans="1:5" ht="140.25" x14ac:dyDescent="0.2">
      <c r="A85" s="6" t="s">
        <v>136</v>
      </c>
      <c r="B85" s="8" t="s">
        <v>140</v>
      </c>
      <c r="C85" s="18">
        <v>265207.71000000002</v>
      </c>
      <c r="D85" s="18">
        <v>265207.71000000002</v>
      </c>
      <c r="E85" s="18">
        <v>265207.71000000002</v>
      </c>
    </row>
    <row r="86" spans="1:5" x14ac:dyDescent="0.2">
      <c r="A86" s="4"/>
      <c r="B86" s="5" t="s">
        <v>111</v>
      </c>
      <c r="C86" s="13">
        <f>+C11+C42</f>
        <v>3579445330.4599996</v>
      </c>
      <c r="D86" s="13">
        <f>+D11+D42</f>
        <v>4143068644.1599998</v>
      </c>
      <c r="E86" s="13">
        <f>+E11+E42</f>
        <v>4242662590.6899996</v>
      </c>
    </row>
    <row r="87" spans="1:5" x14ac:dyDescent="0.2">
      <c r="A87" s="4"/>
      <c r="B87" s="5" t="s">
        <v>112</v>
      </c>
      <c r="C87" s="13">
        <v>-89000000</v>
      </c>
      <c r="D87" s="13">
        <v>-93000000</v>
      </c>
      <c r="E87" s="13">
        <v>-100250000</v>
      </c>
    </row>
    <row r="88" spans="1:5" x14ac:dyDescent="0.2">
      <c r="A88" s="9"/>
      <c r="B88" s="5" t="s">
        <v>113</v>
      </c>
      <c r="C88" s="13">
        <f>C86-C87</f>
        <v>3668445330.4599996</v>
      </c>
      <c r="D88" s="13">
        <f t="shared" ref="D88:E88" si="6">D86-D87</f>
        <v>4236068644.1599998</v>
      </c>
      <c r="E88" s="13">
        <f t="shared" si="6"/>
        <v>4342912590.6899996</v>
      </c>
    </row>
    <row r="89" spans="1:5" ht="20.25" customHeight="1" x14ac:dyDescent="0.2">
      <c r="C89" s="21"/>
      <c r="D89" s="21"/>
      <c r="E89" s="21"/>
    </row>
    <row r="90" spans="1:5" ht="20.25" customHeight="1" x14ac:dyDescent="0.2">
      <c r="C90" s="22"/>
      <c r="D90" s="22"/>
      <c r="E90" s="22"/>
    </row>
    <row r="91" spans="1:5" ht="20.25" customHeight="1" x14ac:dyDescent="0.2">
      <c r="C91" s="22"/>
      <c r="D91" s="22"/>
      <c r="E91" s="22"/>
    </row>
    <row r="92" spans="1:5" ht="20.25" customHeight="1" x14ac:dyDescent="0.2">
      <c r="C92" s="22"/>
      <c r="D92" s="22"/>
      <c r="E92" s="22"/>
    </row>
    <row r="93" spans="1:5" ht="20.25" customHeight="1" x14ac:dyDescent="0.2">
      <c r="C93" s="22"/>
      <c r="D93" s="22"/>
      <c r="E93" s="22"/>
    </row>
    <row r="94" spans="1:5" ht="20.25" customHeight="1" x14ac:dyDescent="0.2">
      <c r="A94" s="2"/>
      <c r="B94" s="2"/>
      <c r="C94" s="22"/>
      <c r="D94" s="22"/>
      <c r="E94" s="22"/>
    </row>
    <row r="95" spans="1:5" ht="20.25" customHeight="1" x14ac:dyDescent="0.2">
      <c r="A95" s="2"/>
      <c r="B95" s="2"/>
      <c r="C95" s="22"/>
      <c r="D95" s="22"/>
      <c r="E95" s="22"/>
    </row>
    <row r="96" spans="1:5" ht="20.25" customHeight="1" x14ac:dyDescent="0.2">
      <c r="A96" s="2"/>
      <c r="B96" s="2"/>
      <c r="C96" s="23"/>
      <c r="D96" s="23"/>
      <c r="E96" s="23"/>
    </row>
    <row r="97" spans="1:5" ht="20.25" customHeight="1" x14ac:dyDescent="0.2">
      <c r="A97" s="2"/>
      <c r="B97" s="2"/>
      <c r="C97" s="21"/>
      <c r="D97" s="21"/>
      <c r="E97" s="21"/>
    </row>
    <row r="98" spans="1:5" ht="20.25" customHeight="1" x14ac:dyDescent="0.2">
      <c r="A98" s="2"/>
      <c r="B98" s="2"/>
      <c r="C98" s="23"/>
      <c r="D98" s="23"/>
      <c r="E98" s="23"/>
    </row>
    <row r="99" spans="1:5" ht="20.25" customHeight="1" x14ac:dyDescent="0.2">
      <c r="A99" s="2"/>
      <c r="B99" s="2"/>
      <c r="C99" s="23"/>
      <c r="D99" s="23"/>
      <c r="E99" s="23"/>
    </row>
    <row r="100" spans="1:5" ht="20.25" customHeight="1" x14ac:dyDescent="0.2">
      <c r="A100" s="2"/>
      <c r="B100" s="2"/>
      <c r="C100" s="23"/>
      <c r="D100" s="23"/>
      <c r="E100" s="23"/>
    </row>
    <row r="101" spans="1:5" x14ac:dyDescent="0.2">
      <c r="A101" s="2"/>
      <c r="B101" s="2"/>
      <c r="C101" s="12"/>
      <c r="D101" s="12"/>
      <c r="E101" s="12"/>
    </row>
    <row r="102" spans="1:5" x14ac:dyDescent="0.2">
      <c r="A102" s="2"/>
      <c r="B102" s="2"/>
    </row>
    <row r="103" spans="1:5" x14ac:dyDescent="0.2">
      <c r="A103" s="2"/>
      <c r="B103" s="2"/>
    </row>
    <row r="104" spans="1:5" x14ac:dyDescent="0.2">
      <c r="A104" s="2"/>
      <c r="B104" s="2"/>
    </row>
    <row r="105" spans="1:5" x14ac:dyDescent="0.2">
      <c r="A105" s="2"/>
      <c r="B105" s="2"/>
    </row>
    <row r="106" spans="1:5" x14ac:dyDescent="0.2">
      <c r="A106" s="2"/>
      <c r="B106" s="2"/>
      <c r="C106" s="2"/>
      <c r="D106" s="2"/>
      <c r="E106" s="2"/>
    </row>
    <row r="107" spans="1:5" x14ac:dyDescent="0.2">
      <c r="A107" s="2"/>
      <c r="B107" s="2"/>
      <c r="C107" s="2"/>
      <c r="D107" s="2"/>
      <c r="E107" s="2"/>
    </row>
    <row r="108" spans="1:5" x14ac:dyDescent="0.2">
      <c r="A108" s="2"/>
      <c r="B108" s="2"/>
      <c r="C108" s="2"/>
      <c r="D108" s="2"/>
      <c r="E108" s="2"/>
    </row>
    <row r="109" spans="1:5" x14ac:dyDescent="0.2">
      <c r="A109" s="2"/>
      <c r="B109" s="2"/>
      <c r="C109" s="2"/>
      <c r="D109" s="2"/>
      <c r="E109" s="2"/>
    </row>
    <row r="110" spans="1:5" x14ac:dyDescent="0.2">
      <c r="A110" s="2"/>
      <c r="B110" s="2"/>
      <c r="C110" s="2"/>
      <c r="D110" s="2"/>
      <c r="E110" s="2"/>
    </row>
    <row r="111" spans="1:5" x14ac:dyDescent="0.2">
      <c r="A111" s="2"/>
      <c r="B111" s="2"/>
      <c r="C111" s="2"/>
      <c r="D111" s="2"/>
      <c r="E111" s="2"/>
    </row>
    <row r="112" spans="1:5" x14ac:dyDescent="0.2">
      <c r="A112" s="2"/>
      <c r="B112" s="2"/>
      <c r="C112" s="2"/>
      <c r="D112" s="2"/>
      <c r="E112" s="2"/>
    </row>
    <row r="113" spans="1:5" x14ac:dyDescent="0.2">
      <c r="A113" s="2"/>
      <c r="B113" s="2"/>
      <c r="C113" s="2"/>
      <c r="D113" s="2"/>
      <c r="E113" s="2"/>
    </row>
    <row r="114" spans="1:5" x14ac:dyDescent="0.2">
      <c r="A114" s="2"/>
      <c r="B114" s="2"/>
      <c r="C114" s="2"/>
      <c r="D114" s="2"/>
      <c r="E114" s="2"/>
    </row>
    <row r="115" spans="1:5" x14ac:dyDescent="0.2">
      <c r="A115" s="2"/>
      <c r="B115" s="2"/>
      <c r="C115" s="2"/>
      <c r="D115" s="2"/>
      <c r="E115" s="2"/>
    </row>
    <row r="116" spans="1:5" x14ac:dyDescent="0.2">
      <c r="A116" s="2"/>
      <c r="B116" s="2"/>
      <c r="C116" s="2"/>
      <c r="D116" s="2"/>
      <c r="E116" s="2"/>
    </row>
    <row r="117" spans="1:5" x14ac:dyDescent="0.2">
      <c r="A117" s="2"/>
      <c r="B117" s="2"/>
      <c r="C117" s="2"/>
      <c r="D117" s="2"/>
      <c r="E117" s="2"/>
    </row>
    <row r="118" spans="1:5" x14ac:dyDescent="0.2">
      <c r="A118" s="2"/>
      <c r="B118" s="2"/>
      <c r="C118" s="2"/>
      <c r="D118" s="2"/>
      <c r="E118" s="2"/>
    </row>
    <row r="119" spans="1:5" x14ac:dyDescent="0.2">
      <c r="A119" s="2"/>
      <c r="B119" s="2"/>
      <c r="C119" s="2"/>
      <c r="D119" s="2"/>
      <c r="E119" s="2"/>
    </row>
    <row r="120" spans="1:5" x14ac:dyDescent="0.2">
      <c r="A120" s="2"/>
      <c r="B120" s="2"/>
      <c r="C120" s="2"/>
      <c r="D120" s="2"/>
      <c r="E120" s="2"/>
    </row>
    <row r="121" spans="1:5" x14ac:dyDescent="0.2">
      <c r="C121" s="2"/>
      <c r="D121" s="2"/>
      <c r="E121" s="2"/>
    </row>
    <row r="122" spans="1:5" x14ac:dyDescent="0.2">
      <c r="C122" s="2"/>
      <c r="D122" s="2"/>
      <c r="E122" s="2"/>
    </row>
    <row r="123" spans="1:5" x14ac:dyDescent="0.2">
      <c r="C123" s="2"/>
      <c r="D123" s="2"/>
      <c r="E123" s="2"/>
    </row>
    <row r="124" spans="1:5" x14ac:dyDescent="0.2">
      <c r="C124" s="2"/>
      <c r="D124" s="2"/>
      <c r="E124" s="2"/>
    </row>
    <row r="125" spans="1:5" x14ac:dyDescent="0.2">
      <c r="C125" s="2"/>
      <c r="D125" s="2"/>
      <c r="E125" s="2"/>
    </row>
    <row r="126" spans="1:5" x14ac:dyDescent="0.2">
      <c r="C126" s="2"/>
      <c r="D126" s="2"/>
      <c r="E126" s="2"/>
    </row>
    <row r="127" spans="1:5" x14ac:dyDescent="0.2">
      <c r="C127" s="2"/>
      <c r="D127" s="2"/>
      <c r="E127" s="2"/>
    </row>
    <row r="128" spans="1:5" x14ac:dyDescent="0.2">
      <c r="C128" s="2"/>
      <c r="D128" s="2"/>
      <c r="E128" s="2"/>
    </row>
    <row r="129" spans="3:5" x14ac:dyDescent="0.2">
      <c r="C129" s="2"/>
      <c r="D129" s="2"/>
      <c r="E129" s="2"/>
    </row>
    <row r="130" spans="3:5" x14ac:dyDescent="0.2">
      <c r="C130" s="2"/>
      <c r="D130" s="2"/>
      <c r="E130" s="2"/>
    </row>
    <row r="131" spans="3:5" x14ac:dyDescent="0.2">
      <c r="C131" s="2"/>
      <c r="D131" s="2"/>
      <c r="E131" s="2"/>
    </row>
    <row r="132" spans="3:5" x14ac:dyDescent="0.2">
      <c r="C132" s="2"/>
      <c r="D132" s="2"/>
      <c r="E132" s="2"/>
    </row>
  </sheetData>
  <mergeCells count="10">
    <mergeCell ref="A1:E1"/>
    <mergeCell ref="A2:E2"/>
    <mergeCell ref="A3:E3"/>
    <mergeCell ref="A4:E4"/>
    <mergeCell ref="A5:E5"/>
    <mergeCell ref="A6:E6"/>
    <mergeCell ref="A7:E7"/>
    <mergeCell ref="A9:A10"/>
    <mergeCell ref="B9:B10"/>
    <mergeCell ref="C9:E9"/>
  </mergeCells>
  <pageMargins left="1.1417322834645669" right="0.55118110236220474" top="0.78740157480314965" bottom="0.39370078740157483" header="0" footer="0"/>
  <pageSetup paperSize="9" scale="75" fitToWidth="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 2026-2028</vt:lpstr>
      <vt:lpstr>'дох 2026-2028'!Заголовки_для_печати</vt:lpstr>
      <vt:lpstr>'дох 2026-2028'!Область_печати</vt:lpstr>
    </vt:vector>
  </TitlesOfParts>
  <Company>MinFin UR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fin02</cp:lastModifiedBy>
  <cp:lastPrinted>2025-11-10T10:22:54Z</cp:lastPrinted>
  <dcterms:created xsi:type="dcterms:W3CDTF">2007-02-26T11:08:00Z</dcterms:created>
  <dcterms:modified xsi:type="dcterms:W3CDTF">2025-11-10T10:39:32Z</dcterms:modified>
</cp:coreProperties>
</file>